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1340" windowHeight="6540"/>
  </bookViews>
  <sheets>
    <sheet name="Ark1" sheetId="1" r:id="rId1"/>
    <sheet name="Ark2" sheetId="2" r:id="rId2"/>
    <sheet name="Ark3" sheetId="3" r:id="rId3"/>
  </sheets>
  <calcPr calcId="145621"/>
</workbook>
</file>

<file path=xl/calcChain.xml><?xml version="1.0" encoding="utf-8"?>
<calcChain xmlns="http://schemas.openxmlformats.org/spreadsheetml/2006/main">
  <c r="C6" i="1" l="1"/>
  <c r="D6" i="1"/>
  <c r="D11" i="1"/>
  <c r="D13" i="1"/>
  <c r="D16" i="1"/>
  <c r="C23" i="1"/>
  <c r="D15" i="1"/>
  <c r="D14" i="1"/>
  <c r="D10" i="1"/>
  <c r="D9" i="1"/>
  <c r="D8" i="1"/>
  <c r="D7" i="1"/>
  <c r="B16" i="1"/>
  <c r="B24" i="1"/>
  <c r="B18" i="1"/>
  <c r="D18" i="1"/>
  <c r="B20" i="1"/>
  <c r="D20" i="1"/>
  <c r="B19" i="1"/>
  <c r="D19" i="1"/>
  <c r="B17" i="1"/>
  <c r="D17" i="1"/>
  <c r="D21" i="1"/>
</calcChain>
</file>

<file path=xl/sharedStrings.xml><?xml version="1.0" encoding="utf-8"?>
<sst xmlns="http://schemas.openxmlformats.org/spreadsheetml/2006/main" count="32" uniqueCount="30">
  <si>
    <t>Evt. Årligt funktionsløn i 31.03.00 niv.</t>
  </si>
  <si>
    <t>Evt. Årlig kvalifikationsløn i 31.03.00 niv.</t>
  </si>
  <si>
    <t>Månedsløn før pension og skatteberegning</t>
  </si>
  <si>
    <t>Månedsløn for fuldtidsansat</t>
  </si>
  <si>
    <t>Svarende til timeløn (incl.kva.og funk.løn)</t>
  </si>
  <si>
    <t>Månedsløn omregnet til aktuel besk.grad</t>
  </si>
  <si>
    <t>Løntrin</t>
  </si>
  <si>
    <t xml:space="preserve"> </t>
  </si>
  <si>
    <t>Evt. Årlig kval.løn i 31.03.00 niv./ ikke afh. af besk.grad</t>
  </si>
  <si>
    <t>Evt. Årligt funk.løn i 31.03.00 niv./ikke afh. af besk.grad</t>
  </si>
  <si>
    <t>Heraf er 1/3 eget bidrag</t>
  </si>
  <si>
    <t>Månedsløn fuld tid pr. måned på aktuelt løntrin (se udsnittet ved side af)</t>
  </si>
  <si>
    <t>Samlet pensionbidrag 12,6%</t>
  </si>
  <si>
    <t>28%    aftentillæg for timer mellem 17-23</t>
  </si>
  <si>
    <t>31,5% nattillæg for timer mellem 23-06</t>
  </si>
  <si>
    <t>50%    søndagstillæg for søn- og helligdage</t>
  </si>
  <si>
    <t>sosu-ass. 4.800</t>
  </si>
  <si>
    <t>sosu-hj. 5.600</t>
  </si>
  <si>
    <t>uudd. 6.000</t>
  </si>
  <si>
    <t>Evt. Årligt funktionsløn i 31.03.00 niv. fast aften/ nattevagt  *)</t>
  </si>
  <si>
    <t>*) Årlig funktionsløn til faste aften/nattevagter:</t>
  </si>
  <si>
    <t>Gruppe 0</t>
  </si>
  <si>
    <t>Gruppe 1</t>
  </si>
  <si>
    <t>Kun røde kursive felter skal indtastes</t>
  </si>
  <si>
    <t>Kommunalt ansatte</t>
  </si>
  <si>
    <t>28%    lørdagstillæg for timer lørdage kl. 11-24</t>
  </si>
  <si>
    <t>Pr. 1. januar 2012</t>
  </si>
  <si>
    <t>pr. 1. januar 2012</t>
  </si>
  <si>
    <t>Månedsløn med tillægsbetalinger pr. 01.01.12</t>
  </si>
  <si>
    <r>
      <t>Kommunale lønninger</t>
    </r>
    <r>
      <rPr>
        <sz val="8"/>
        <rFont val="Times New Roman"/>
        <family val="1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</si>
</sst>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1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8"/>
      <name val="Verdana"/>
      <family val="2"/>
    </font>
    <font>
      <b/>
      <sz val="8"/>
      <name val="Verdana"/>
      <family val="2"/>
    </font>
    <font>
      <i/>
      <sz val="8"/>
      <name val="Verdana"/>
      <family val="2"/>
    </font>
    <font>
      <b/>
      <sz val="8"/>
      <name val="Times New Roman"/>
      <family val="1"/>
    </font>
    <font>
      <sz val="8"/>
      <name val="Times New Roman"/>
      <family val="1"/>
    </font>
    <font>
      <b/>
      <i/>
      <sz val="8"/>
      <color indexed="10"/>
      <name val="Verdana"/>
      <family val="2"/>
    </font>
    <font>
      <i/>
      <sz val="8"/>
      <name val="Times New Roman"/>
      <family val="1"/>
    </font>
    <font>
      <b/>
      <i/>
      <sz val="8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5">
    <xf numFmtId="0" fontId="0" fillId="0" borderId="0" xfId="0"/>
    <xf numFmtId="0" fontId="3" fillId="0" borderId="1" xfId="0" applyFont="1" applyBorder="1"/>
    <xf numFmtId="16" fontId="3" fillId="0" borderId="1" xfId="0" applyNumberFormat="1" applyFont="1" applyBorder="1"/>
    <xf numFmtId="0" fontId="4" fillId="0" borderId="1" xfId="0" applyFont="1" applyBorder="1"/>
    <xf numFmtId="0" fontId="3" fillId="0" borderId="0" xfId="0" applyFont="1"/>
    <xf numFmtId="0" fontId="3" fillId="2" borderId="1" xfId="0" applyNumberFormat="1" applyFont="1" applyFill="1" applyBorder="1" applyAlignment="1" applyProtection="1">
      <alignment horizontal="center"/>
    </xf>
    <xf numFmtId="164" fontId="5" fillId="2" borderId="1" xfId="1" applyFont="1" applyFill="1" applyBorder="1" applyAlignment="1">
      <alignment horizontal="center"/>
    </xf>
    <xf numFmtId="164" fontId="5" fillId="2" borderId="0" xfId="1" applyFont="1" applyFill="1" applyBorder="1" applyAlignment="1">
      <alignment horizontal="center"/>
    </xf>
    <xf numFmtId="3" fontId="5" fillId="2" borderId="1" xfId="1" applyNumberFormat="1" applyFont="1" applyFill="1" applyBorder="1" applyAlignment="1"/>
    <xf numFmtId="0" fontId="3" fillId="0" borderId="0" xfId="0" applyFont="1" applyBorder="1"/>
    <xf numFmtId="0" fontId="6" fillId="0" borderId="0" xfId="0" applyFont="1" applyBorder="1"/>
    <xf numFmtId="0" fontId="7" fillId="0" borderId="0" xfId="0" applyFont="1" applyBorder="1"/>
    <xf numFmtId="0" fontId="2" fillId="0" borderId="0" xfId="0" quotePrefix="1" applyFont="1"/>
    <xf numFmtId="0" fontId="2" fillId="0" borderId="0" xfId="0" applyFont="1"/>
    <xf numFmtId="0" fontId="3" fillId="2" borderId="0" xfId="0" applyFont="1" applyFill="1" applyBorder="1"/>
    <xf numFmtId="0" fontId="8" fillId="0" borderId="0" xfId="0" applyFont="1" applyBorder="1"/>
    <xf numFmtId="0" fontId="4" fillId="0" borderId="0" xfId="0" applyFont="1" applyBorder="1"/>
    <xf numFmtId="0" fontId="4" fillId="2" borderId="1" xfId="0" applyFont="1" applyFill="1" applyBorder="1"/>
    <xf numFmtId="10" fontId="6" fillId="0" borderId="0" xfId="0" applyNumberFormat="1" applyFont="1" applyBorder="1"/>
    <xf numFmtId="0" fontId="8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0" fontId="3" fillId="2" borderId="1" xfId="0" applyFont="1" applyFill="1" applyBorder="1"/>
    <xf numFmtId="0" fontId="4" fillId="2" borderId="2" xfId="0" applyFont="1" applyFill="1" applyBorder="1"/>
    <xf numFmtId="0" fontId="5" fillId="0" borderId="1" xfId="0" applyFont="1" applyBorder="1" applyAlignment="1">
      <alignment horizontal="right"/>
    </xf>
    <xf numFmtId="164" fontId="8" fillId="0" borderId="1" xfId="1" applyFont="1" applyBorder="1"/>
    <xf numFmtId="164" fontId="3" fillId="0" borderId="1" xfId="0" applyNumberFormat="1" applyFont="1" applyBorder="1"/>
    <xf numFmtId="0" fontId="9" fillId="0" borderId="0" xfId="0" applyFont="1" applyBorder="1"/>
    <xf numFmtId="0" fontId="5" fillId="0" borderId="1" xfId="0" applyFont="1" applyBorder="1"/>
    <xf numFmtId="164" fontId="8" fillId="0" borderId="1" xfId="1" applyFont="1" applyBorder="1" applyAlignment="1">
      <alignment horizontal="center"/>
    </xf>
    <xf numFmtId="164" fontId="10" fillId="0" borderId="1" xfId="1" applyFont="1" applyBorder="1" applyAlignment="1">
      <alignment horizontal="center"/>
    </xf>
    <xf numFmtId="2" fontId="3" fillId="0" borderId="1" xfId="0" applyNumberFormat="1" applyFont="1" applyBorder="1"/>
    <xf numFmtId="0" fontId="10" fillId="0" borderId="1" xfId="0" applyFont="1" applyBorder="1" applyAlignment="1">
      <alignment horizontal="center"/>
    </xf>
    <xf numFmtId="164" fontId="3" fillId="0" borderId="1" xfId="1" applyFont="1" applyBorder="1"/>
    <xf numFmtId="164" fontId="4" fillId="0" borderId="1" xfId="0" applyNumberFormat="1" applyFont="1" applyBorder="1"/>
    <xf numFmtId="0" fontId="7" fillId="0" borderId="0" xfId="0" applyFont="1"/>
  </cellXfs>
  <cellStyles count="2">
    <cellStyle name="K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6"/>
  <sheetViews>
    <sheetView tabSelected="1" zoomScaleNormal="100" workbookViewId="0">
      <selection activeCell="A26" sqref="A26"/>
    </sheetView>
  </sheetViews>
  <sheetFormatPr defaultRowHeight="11.25" x14ac:dyDescent="0.2"/>
  <cols>
    <col min="1" max="1" width="60.85546875" style="34" customWidth="1"/>
    <col min="2" max="2" width="8" style="34" customWidth="1"/>
    <col min="3" max="3" width="18" style="34" customWidth="1"/>
    <col min="4" max="4" width="15.140625" style="34" customWidth="1"/>
    <col min="5" max="5" width="6" style="34" customWidth="1"/>
    <col min="6" max="6" width="7.5703125" style="34" customWidth="1"/>
    <col min="7" max="7" width="18.42578125" style="34" customWidth="1"/>
    <col min="8" max="8" width="17" style="34" customWidth="1"/>
    <col min="9" max="9" width="34.5703125" style="34" customWidth="1"/>
    <col min="10" max="12" width="9.140625" style="34"/>
    <col min="13" max="13" width="9.28515625" style="34" bestFit="1" customWidth="1"/>
    <col min="14" max="14" width="12.7109375" style="34" bestFit="1" customWidth="1"/>
    <col min="15" max="15" width="12.140625" style="34" customWidth="1"/>
    <col min="16" max="16384" width="9.140625" style="34"/>
  </cols>
  <sheetData>
    <row r="1" spans="1:10" s="11" customFormat="1" ht="18" customHeight="1" x14ac:dyDescent="0.2">
      <c r="A1" s="9" t="s">
        <v>28</v>
      </c>
      <c r="B1" s="9"/>
      <c r="C1" s="9"/>
      <c r="D1" s="9"/>
      <c r="E1" s="10" t="s">
        <v>29</v>
      </c>
    </row>
    <row r="2" spans="1:10" s="11" customFormat="1" x14ac:dyDescent="0.2">
      <c r="A2" s="9" t="s">
        <v>24</v>
      </c>
      <c r="B2" s="9"/>
      <c r="C2" s="9"/>
      <c r="D2" s="9"/>
      <c r="E2" s="10" t="s">
        <v>27</v>
      </c>
      <c r="I2" s="12"/>
      <c r="J2" s="13"/>
    </row>
    <row r="3" spans="1:10" s="11" customFormat="1" x14ac:dyDescent="0.2">
      <c r="A3" s="9"/>
      <c r="B3" s="9"/>
      <c r="C3" s="9"/>
      <c r="D3" s="9"/>
      <c r="F3" s="14"/>
      <c r="G3" s="14"/>
      <c r="H3" s="14"/>
      <c r="I3" s="12"/>
      <c r="J3" s="13"/>
    </row>
    <row r="4" spans="1:10" s="10" customFormat="1" ht="18" customHeight="1" x14ac:dyDescent="0.15">
      <c r="A4" s="15" t="s">
        <v>23</v>
      </c>
      <c r="B4" s="16"/>
      <c r="C4" s="16"/>
      <c r="D4" s="16"/>
      <c r="F4" s="17" t="s">
        <v>26</v>
      </c>
      <c r="G4" s="17"/>
      <c r="H4" s="17"/>
      <c r="J4" s="18"/>
    </row>
    <row r="5" spans="1:10" s="11" customFormat="1" ht="18" customHeight="1" x14ac:dyDescent="0.2">
      <c r="A5" s="1" t="s">
        <v>6</v>
      </c>
      <c r="B5" s="19">
        <v>18</v>
      </c>
      <c r="C5" s="20"/>
      <c r="D5" s="1"/>
      <c r="F5" s="21"/>
      <c r="G5" s="22" t="s">
        <v>21</v>
      </c>
      <c r="H5" s="22" t="s">
        <v>22</v>
      </c>
    </row>
    <row r="6" spans="1:10" s="26" customFormat="1" ht="18" customHeight="1" x14ac:dyDescent="0.2">
      <c r="A6" s="1" t="s">
        <v>11</v>
      </c>
      <c r="B6" s="23" t="s">
        <v>7</v>
      </c>
      <c r="C6" s="24">
        <f>G13</f>
        <v>20579</v>
      </c>
      <c r="D6" s="25">
        <f>C6</f>
        <v>20579</v>
      </c>
      <c r="F6" s="5">
        <v>11</v>
      </c>
      <c r="G6" s="6">
        <v>18300.419999999998</v>
      </c>
      <c r="H6" s="6">
        <v>18581.580000000002</v>
      </c>
    </row>
    <row r="7" spans="1:10" s="26" customFormat="1" ht="18" customHeight="1" x14ac:dyDescent="0.2">
      <c r="A7" s="1" t="s">
        <v>1</v>
      </c>
      <c r="B7" s="27"/>
      <c r="C7" s="24">
        <v>0</v>
      </c>
      <c r="D7" s="25">
        <f>(C7*24.8812/100+C7)/12</f>
        <v>0</v>
      </c>
      <c r="F7" s="5">
        <v>12</v>
      </c>
      <c r="G7" s="6">
        <v>18614</v>
      </c>
      <c r="H7" s="6">
        <v>18902.25</v>
      </c>
    </row>
    <row r="8" spans="1:10" s="26" customFormat="1" ht="18" customHeight="1" x14ac:dyDescent="0.2">
      <c r="A8" s="1" t="s">
        <v>1</v>
      </c>
      <c r="B8" s="27"/>
      <c r="C8" s="28">
        <v>0</v>
      </c>
      <c r="D8" s="25">
        <f>(C8*24.8812/100+C8)/12</f>
        <v>0</v>
      </c>
      <c r="F8" s="5">
        <v>13</v>
      </c>
      <c r="G8" s="6">
        <v>18396.419999999998</v>
      </c>
      <c r="H8" s="6">
        <v>19232</v>
      </c>
    </row>
    <row r="9" spans="1:10" s="11" customFormat="1" ht="18" customHeight="1" x14ac:dyDescent="0.2">
      <c r="A9" s="1" t="s">
        <v>19</v>
      </c>
      <c r="B9" s="1"/>
      <c r="C9" s="28">
        <v>5600</v>
      </c>
      <c r="D9" s="25">
        <f>(C9*24.8812/100+C9)/12</f>
        <v>582.77893333333338</v>
      </c>
      <c r="F9" s="5">
        <v>14</v>
      </c>
      <c r="G9" s="6">
        <v>19267.669999999998</v>
      </c>
      <c r="H9" s="6">
        <v>19570.580000000002</v>
      </c>
    </row>
    <row r="10" spans="1:10" s="11" customFormat="1" ht="18" customHeight="1" x14ac:dyDescent="0.2">
      <c r="A10" s="1" t="s">
        <v>0</v>
      </c>
      <c r="B10" s="1"/>
      <c r="C10" s="28">
        <v>0</v>
      </c>
      <c r="D10" s="25">
        <f>(C10*24.8812/100+C10)/12</f>
        <v>0</v>
      </c>
      <c r="F10" s="5">
        <v>15</v>
      </c>
      <c r="G10" s="6">
        <v>19594.830000000002</v>
      </c>
      <c r="H10" s="6">
        <v>19905.419999999998</v>
      </c>
    </row>
    <row r="11" spans="1:10" s="11" customFormat="1" ht="18" customHeight="1" x14ac:dyDescent="0.2">
      <c r="A11" s="1" t="s">
        <v>3</v>
      </c>
      <c r="B11" s="1"/>
      <c r="C11" s="29"/>
      <c r="D11" s="25">
        <f>SUM(D6:D10)</f>
        <v>21161.778933333335</v>
      </c>
      <c r="F11" s="5">
        <v>16</v>
      </c>
      <c r="G11" s="6">
        <v>19929.75</v>
      </c>
      <c r="H11" s="6">
        <v>20248.169999999998</v>
      </c>
    </row>
    <row r="12" spans="1:10" s="11" customFormat="1" ht="18" customHeight="1" x14ac:dyDescent="0.2">
      <c r="A12" s="1"/>
      <c r="B12" s="1"/>
      <c r="C12" s="29"/>
      <c r="D12" s="25"/>
      <c r="F12" s="5">
        <v>17</v>
      </c>
      <c r="G12" s="6">
        <v>20207.919999999998</v>
      </c>
      <c r="H12" s="6">
        <v>20535.919999999998</v>
      </c>
    </row>
    <row r="13" spans="1:10" s="11" customFormat="1" ht="18" customHeight="1" x14ac:dyDescent="0.2">
      <c r="A13" s="1" t="s">
        <v>5</v>
      </c>
      <c r="B13" s="1"/>
      <c r="C13" s="19">
        <v>28</v>
      </c>
      <c r="D13" s="25">
        <f>D11/37*C13</f>
        <v>16014.319192792795</v>
      </c>
      <c r="F13" s="5">
        <v>18</v>
      </c>
      <c r="G13" s="6">
        <v>20579</v>
      </c>
      <c r="H13" s="6">
        <v>20915.330000000002</v>
      </c>
    </row>
    <row r="14" spans="1:10" s="26" customFormat="1" ht="18" customHeight="1" x14ac:dyDescent="0.2">
      <c r="A14" s="1" t="s">
        <v>8</v>
      </c>
      <c r="B14" s="27"/>
      <c r="C14" s="24">
        <v>0</v>
      </c>
      <c r="D14" s="25">
        <f>(C14*24.8812/100+C14)/12</f>
        <v>0</v>
      </c>
      <c r="F14" s="5">
        <v>19</v>
      </c>
      <c r="G14" s="6">
        <v>20856.75</v>
      </c>
      <c r="H14" s="6">
        <v>21201.67</v>
      </c>
    </row>
    <row r="15" spans="1:10" s="11" customFormat="1" ht="18" customHeight="1" x14ac:dyDescent="0.2">
      <c r="A15" s="1" t="s">
        <v>9</v>
      </c>
      <c r="B15" s="1"/>
      <c r="C15" s="28">
        <v>0</v>
      </c>
      <c r="D15" s="25">
        <f>(C15*24.8812/100+C15)/12</f>
        <v>0</v>
      </c>
      <c r="F15" s="5">
        <v>20</v>
      </c>
      <c r="G15" s="6">
        <v>21145.08</v>
      </c>
      <c r="H15" s="6">
        <v>21498.75</v>
      </c>
    </row>
    <row r="16" spans="1:10" s="11" customFormat="1" ht="18" customHeight="1" x14ac:dyDescent="0.2">
      <c r="A16" s="1" t="s">
        <v>4</v>
      </c>
      <c r="B16" s="30">
        <f>D16/(C13*13/3)</f>
        <v>131.98614719334722</v>
      </c>
      <c r="C16" s="31" t="s">
        <v>7</v>
      </c>
      <c r="D16" s="32">
        <f>SUM(D13:D15)</f>
        <v>16014.319192792795</v>
      </c>
      <c r="F16" s="5">
        <v>21</v>
      </c>
      <c r="G16" s="7">
        <v>21495.83</v>
      </c>
      <c r="H16" s="6">
        <v>21858.67</v>
      </c>
    </row>
    <row r="17" spans="1:8" s="11" customFormat="1" ht="18" customHeight="1" x14ac:dyDescent="0.2">
      <c r="A17" s="1" t="s">
        <v>13</v>
      </c>
      <c r="B17" s="30">
        <f>B16*28/100</f>
        <v>36.95612121413722</v>
      </c>
      <c r="C17" s="19">
        <v>84</v>
      </c>
      <c r="D17" s="32">
        <f>B17*C17</f>
        <v>3104.3141819875264</v>
      </c>
      <c r="F17" s="5">
        <v>22</v>
      </c>
      <c r="G17" s="6">
        <v>21821.17</v>
      </c>
      <c r="H17" s="6">
        <v>22184</v>
      </c>
    </row>
    <row r="18" spans="1:8" s="11" customFormat="1" ht="18" customHeight="1" x14ac:dyDescent="0.2">
      <c r="A18" s="2" t="s">
        <v>14</v>
      </c>
      <c r="B18" s="30">
        <f>B16*31.5/100</f>
        <v>41.575636365904373</v>
      </c>
      <c r="C18" s="19">
        <v>0</v>
      </c>
      <c r="D18" s="32">
        <f>B18*C18</f>
        <v>0</v>
      </c>
      <c r="F18" s="5">
        <v>23</v>
      </c>
      <c r="G18" s="6">
        <v>22169.17</v>
      </c>
      <c r="H18" s="6">
        <v>22522.17</v>
      </c>
    </row>
    <row r="19" spans="1:8" s="11" customFormat="1" ht="18" customHeight="1" x14ac:dyDescent="0.2">
      <c r="A19" s="1" t="s">
        <v>25</v>
      </c>
      <c r="B19" s="30">
        <f>B16*28/100</f>
        <v>36.95612121413722</v>
      </c>
      <c r="C19" s="19">
        <v>16</v>
      </c>
      <c r="D19" s="32">
        <f>B19*C19</f>
        <v>591.29793942619551</v>
      </c>
      <c r="F19" s="5">
        <v>24</v>
      </c>
      <c r="G19" s="6">
        <v>22528.25</v>
      </c>
      <c r="H19" s="6">
        <v>22871.08</v>
      </c>
    </row>
    <row r="20" spans="1:8" s="11" customFormat="1" ht="18" customHeight="1" x14ac:dyDescent="0.2">
      <c r="A20" s="1" t="s">
        <v>15</v>
      </c>
      <c r="B20" s="30">
        <f>B16*50/100</f>
        <v>65.993073596673611</v>
      </c>
      <c r="C20" s="19">
        <v>16</v>
      </c>
      <c r="D20" s="32">
        <f>B20*C20</f>
        <v>1055.8891775467778</v>
      </c>
      <c r="F20" s="5">
        <v>25</v>
      </c>
      <c r="G20" s="6">
        <v>22894.83</v>
      </c>
      <c r="H20" s="6">
        <v>23227</v>
      </c>
    </row>
    <row r="21" spans="1:8" s="10" customFormat="1" ht="18" customHeight="1" x14ac:dyDescent="0.15">
      <c r="A21" s="3" t="s">
        <v>2</v>
      </c>
      <c r="B21" s="3"/>
      <c r="C21" s="3"/>
      <c r="D21" s="33">
        <f>SUM(D16:D20)</f>
        <v>20765.820491753297</v>
      </c>
      <c r="F21" s="5">
        <v>26</v>
      </c>
      <c r="G21" s="6">
        <v>23269.919999999998</v>
      </c>
      <c r="H21" s="6">
        <v>23590.75</v>
      </c>
    </row>
    <row r="22" spans="1:8" s="10" customFormat="1" ht="18" customHeight="1" x14ac:dyDescent="0.15">
      <c r="A22" s="3"/>
      <c r="B22" s="3"/>
      <c r="C22" s="3"/>
      <c r="D22" s="33"/>
      <c r="F22" s="5">
        <v>27</v>
      </c>
      <c r="G22" s="6">
        <v>23653.5</v>
      </c>
      <c r="H22" s="6">
        <v>23961.919999999998</v>
      </c>
    </row>
    <row r="23" spans="1:8" s="11" customFormat="1" ht="18" customHeight="1" x14ac:dyDescent="0.2">
      <c r="A23" s="1" t="s">
        <v>12</v>
      </c>
      <c r="B23" s="1"/>
      <c r="C23" s="25">
        <f>D16*12.6/100</f>
        <v>2017.8042182918921</v>
      </c>
      <c r="D23" s="1"/>
      <c r="F23" s="5">
        <v>28</v>
      </c>
      <c r="G23" s="6">
        <v>24045.67</v>
      </c>
      <c r="H23" s="6">
        <v>24341</v>
      </c>
    </row>
    <row r="24" spans="1:8" s="11" customFormat="1" ht="18" customHeight="1" x14ac:dyDescent="0.2">
      <c r="A24" s="1" t="s">
        <v>10</v>
      </c>
      <c r="B24" s="30">
        <f>C23/3</f>
        <v>672.6014060972974</v>
      </c>
      <c r="C24" s="25"/>
      <c r="D24" s="1"/>
      <c r="F24" s="5">
        <v>29</v>
      </c>
      <c r="G24" s="6">
        <v>24446.58</v>
      </c>
      <c r="H24" s="6">
        <v>24728</v>
      </c>
    </row>
    <row r="25" spans="1:8" ht="18" customHeight="1" x14ac:dyDescent="0.2">
      <c r="A25" s="4" t="s">
        <v>20</v>
      </c>
      <c r="B25" s="4"/>
      <c r="C25" s="4"/>
      <c r="D25" s="4"/>
      <c r="F25" s="5">
        <v>30</v>
      </c>
      <c r="G25" s="6">
        <v>24856.25</v>
      </c>
      <c r="H25" s="6">
        <v>25122.58</v>
      </c>
    </row>
    <row r="26" spans="1:8" ht="18" customHeight="1" x14ac:dyDescent="0.2">
      <c r="A26" s="4" t="s">
        <v>16</v>
      </c>
      <c r="B26" s="4"/>
      <c r="C26" s="4"/>
      <c r="D26" s="4"/>
      <c r="F26" s="5">
        <v>31</v>
      </c>
      <c r="G26" s="6">
        <v>25275.17</v>
      </c>
      <c r="H26" s="6">
        <v>25525.75</v>
      </c>
    </row>
    <row r="27" spans="1:8" ht="18" customHeight="1" x14ac:dyDescent="0.2">
      <c r="A27" s="4" t="s">
        <v>17</v>
      </c>
      <c r="B27" s="4"/>
      <c r="C27" s="4"/>
      <c r="D27" s="4"/>
      <c r="F27" s="5">
        <v>32</v>
      </c>
      <c r="G27" s="6">
        <v>25703.42</v>
      </c>
      <c r="H27" s="6">
        <v>25937.08</v>
      </c>
    </row>
    <row r="28" spans="1:8" ht="18" customHeight="1" x14ac:dyDescent="0.2">
      <c r="A28" s="4" t="s">
        <v>18</v>
      </c>
      <c r="B28" s="4"/>
      <c r="C28" s="4"/>
      <c r="D28" s="4"/>
      <c r="F28" s="5">
        <v>33</v>
      </c>
      <c r="G28" s="6">
        <v>26141</v>
      </c>
      <c r="H28" s="6">
        <v>26356.83</v>
      </c>
    </row>
    <row r="29" spans="1:8" ht="18" customHeight="1" x14ac:dyDescent="0.2">
      <c r="F29" s="5">
        <v>34</v>
      </c>
      <c r="G29" s="6">
        <v>26588.75</v>
      </c>
      <c r="H29" s="6">
        <v>26785.67</v>
      </c>
    </row>
    <row r="30" spans="1:8" ht="18" customHeight="1" x14ac:dyDescent="0.2">
      <c r="F30" s="8"/>
      <c r="G30" s="6"/>
      <c r="H30" s="6"/>
    </row>
    <row r="31" spans="1:8" ht="18" customHeight="1" x14ac:dyDescent="0.2"/>
    <row r="32" spans="1:8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</sheetData>
  <phoneticPr fontId="2" type="noConversion"/>
  <pageMargins left="0.78740157480314965" right="0.78740157480314965" top="0.39370078740157483" bottom="0.51181102362204722" header="0" footer="0.39370078740157483"/>
  <pageSetup paperSize="9" scale="87" orientation="landscape" horizontalDpi="300" r:id="rId1"/>
  <headerFooter alignWithMargins="0">
    <oddHeader>&amp;C&amp;Z&amp;F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" footer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" footer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FOA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Jonna Rasmussen</dc:creator>
  <cp:lastModifiedBy>Nina Vilhelmsen</cp:lastModifiedBy>
  <cp:lastPrinted>2011-12-14T07:58:34Z</cp:lastPrinted>
  <dcterms:created xsi:type="dcterms:W3CDTF">2003-03-07T09:22:16Z</dcterms:created>
  <dcterms:modified xsi:type="dcterms:W3CDTF">2011-12-19T11:02:45Z</dcterms:modified>
</cp:coreProperties>
</file>